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holb365-my.sharepoint.com/personal/katse_holb_dk/Documents/Dokumenter/Holbæk kulturskole/"/>
    </mc:Choice>
  </mc:AlternateContent>
  <xr:revisionPtr revIDLastSave="7" documentId="8_{B39472A9-9EBE-409C-AF6C-E9CA46BCFCAC}" xr6:coauthVersionLast="47" xr6:coauthVersionMax="47" xr10:uidLastSave="{E2542DB5-1539-40D1-AA91-0F69A0C999C4}"/>
  <bookViews>
    <workbookView xWindow="28680" yWindow="-9255" windowWidth="29040" windowHeight="15840" xr2:uid="{F706C330-79F0-4B9C-B55A-52A9D103B80B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1" l="1"/>
  <c r="I31" i="1" s="1"/>
  <c r="F30" i="1"/>
  <c r="I30" i="1" s="1"/>
  <c r="F29" i="1"/>
  <c r="I29" i="1" s="1"/>
  <c r="F28" i="1"/>
  <c r="I28" i="1" s="1"/>
  <c r="F27" i="1"/>
  <c r="I27" i="1" s="1"/>
  <c r="I26" i="1"/>
  <c r="F26" i="1"/>
  <c r="F25" i="1"/>
  <c r="I25" i="1" s="1"/>
  <c r="F24" i="1"/>
  <c r="I24" i="1" s="1"/>
  <c r="F23" i="1"/>
  <c r="I23" i="1" s="1"/>
  <c r="F22" i="1"/>
  <c r="I22" i="1" s="1"/>
  <c r="J21" i="1"/>
  <c r="K21" i="1" s="1"/>
  <c r="M21" i="1" s="1"/>
  <c r="I21" i="1"/>
  <c r="F21" i="1"/>
  <c r="H16" i="1"/>
  <c r="F16" i="1"/>
  <c r="I16" i="1" s="1"/>
  <c r="H15" i="1"/>
  <c r="F15" i="1"/>
  <c r="I15" i="1" s="1"/>
  <c r="H14" i="1"/>
  <c r="F14" i="1"/>
  <c r="I14" i="1" s="1"/>
  <c r="H13" i="1"/>
  <c r="F13" i="1"/>
  <c r="I13" i="1" s="1"/>
  <c r="H12" i="1"/>
  <c r="F12" i="1"/>
  <c r="I12" i="1" s="1"/>
  <c r="H11" i="1"/>
  <c r="F11" i="1"/>
  <c r="I11" i="1" s="1"/>
  <c r="H10" i="1"/>
  <c r="I10" i="1" s="1"/>
  <c r="F10" i="1"/>
  <c r="H9" i="1"/>
  <c r="F9" i="1"/>
  <c r="I9" i="1" s="1"/>
  <c r="J9" i="1" s="1"/>
  <c r="H8" i="1"/>
  <c r="F8" i="1"/>
  <c r="I8" i="1" s="1"/>
  <c r="H7" i="1"/>
  <c r="F7" i="1"/>
  <c r="I7" i="1" s="1"/>
  <c r="F6" i="1"/>
  <c r="I6" i="1" s="1"/>
  <c r="J23" i="1" l="1"/>
  <c r="K23" i="1" s="1"/>
  <c r="M23" i="1" s="1"/>
  <c r="J24" i="1"/>
  <c r="K24" i="1"/>
  <c r="M24" i="1" s="1"/>
  <c r="J12" i="1"/>
  <c r="K12" i="1" s="1"/>
  <c r="J7" i="1"/>
  <c r="K7" i="1"/>
  <c r="J25" i="1"/>
  <c r="K25" i="1" s="1"/>
  <c r="M25" i="1" s="1"/>
  <c r="J16" i="1"/>
  <c r="K16" i="1" s="1"/>
  <c r="J22" i="1"/>
  <c r="K22" i="1"/>
  <c r="M22" i="1" s="1"/>
  <c r="J14" i="1"/>
  <c r="K14" i="1" s="1"/>
  <c r="J11" i="1"/>
  <c r="K11" i="1" s="1"/>
  <c r="J6" i="1"/>
  <c r="N6" i="1" s="1"/>
  <c r="J13" i="1"/>
  <c r="K13" i="1" s="1"/>
  <c r="K8" i="1"/>
  <c r="J8" i="1"/>
  <c r="J15" i="1"/>
  <c r="K15" i="1"/>
  <c r="K27" i="1"/>
  <c r="M27" i="1" s="1"/>
  <c r="J27" i="1"/>
  <c r="J28" i="1"/>
  <c r="K28" i="1"/>
  <c r="M28" i="1" s="1"/>
  <c r="J10" i="1"/>
  <c r="K10" i="1"/>
  <c r="J29" i="1"/>
  <c r="K29" i="1"/>
  <c r="M29" i="1" s="1"/>
  <c r="K30" i="1"/>
  <c r="M30" i="1" s="1"/>
  <c r="J30" i="1"/>
  <c r="J31" i="1"/>
  <c r="K31" i="1"/>
  <c r="M31" i="1" s="1"/>
  <c r="J26" i="1"/>
  <c r="K26" i="1" s="1"/>
  <c r="M26" i="1" s="1"/>
</calcChain>
</file>

<file path=xl/sharedStrings.xml><?xml version="1.0" encoding="utf-8"?>
<sst xmlns="http://schemas.openxmlformats.org/spreadsheetml/2006/main" count="75" uniqueCount="42">
  <si>
    <t>Skolekatalog 2023/24</t>
  </si>
  <si>
    <t>Musik</t>
  </si>
  <si>
    <t>Klassetrin</t>
  </si>
  <si>
    <t>Forløb</t>
  </si>
  <si>
    <t>Varighed i uger</t>
  </si>
  <si>
    <t>Klokketimer pr. gang</t>
  </si>
  <si>
    <t>Antal undervisere</t>
  </si>
  <si>
    <t>K-timer</t>
  </si>
  <si>
    <t>Timepris</t>
  </si>
  <si>
    <t>Fælles planlægning (2 timer pr. underviser)</t>
  </si>
  <si>
    <t>Kostpris</t>
  </si>
  <si>
    <t>Rabat (13%)</t>
  </si>
  <si>
    <t>Pris</t>
  </si>
  <si>
    <t>0. klasse</t>
  </si>
  <si>
    <t>Kompagnon</t>
  </si>
  <si>
    <t>Gratis</t>
  </si>
  <si>
    <t>Pris for fri- og privatskoler:</t>
  </si>
  <si>
    <t>1. klasse</t>
  </si>
  <si>
    <t>Kor</t>
  </si>
  <si>
    <t>2. klasse</t>
  </si>
  <si>
    <t>Sammenspil med tasteinstrumenter og percussion</t>
  </si>
  <si>
    <t>3. klasse</t>
  </si>
  <si>
    <t>Kulturrygsæk</t>
  </si>
  <si>
    <t>Fri- og privatskoler kan i stedet købe instrumentklasseforløb på 3. årgang</t>
  </si>
  <si>
    <t>4. klasse</t>
  </si>
  <si>
    <t>Sangskrivning</t>
  </si>
  <si>
    <t>5. klasse</t>
  </si>
  <si>
    <t>Instrumentklasse</t>
  </si>
  <si>
    <t>6. klasse</t>
  </si>
  <si>
    <t>Rotation</t>
  </si>
  <si>
    <t>7. klasse (valghold)</t>
  </si>
  <si>
    <t>Lydkursus</t>
  </si>
  <si>
    <t>8. klasse (valghold)</t>
  </si>
  <si>
    <t>Billedkunst</t>
  </si>
  <si>
    <t>Pris for skoler (eksl. materialer)</t>
  </si>
  <si>
    <t>Materialepris</t>
  </si>
  <si>
    <t>Pris (inkl. materialer)</t>
  </si>
  <si>
    <t>Form-, rum- og kunstforståelse </t>
  </si>
  <si>
    <t>Farver i lyset og farver i kunsten </t>
  </si>
  <si>
    <t>Billedanalyse og billedsamtale </t>
  </si>
  <si>
    <t>Filmfortælling og fremmedsprog </t>
  </si>
  <si>
    <t>Historie og filmfortælling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</si>
</sst>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r.&quot;"/>
    <numFmt numFmtId="165" formatCode="#,##0.00\ &quot;kr.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1" fillId="2" borderId="0" applyNumberFormat="0" applyBorder="0" applyAlignment="0" applyProtection="0"/>
  </cellStyleXfs>
  <cellXfs count="32">
    <xf numFmtId="0" fontId="0" fillId="0" borderId="0" xfId="0"/>
    <xf numFmtId="0" fontId="4" fillId="4" borderId="0" xfId="1" applyFont="1" applyFill="1" applyBorder="1" applyAlignment="1">
      <alignment horizontal="center"/>
    </xf>
    <xf numFmtId="0" fontId="5" fillId="5" borderId="3" xfId="2" applyFont="1" applyFill="1" applyBorder="1" applyAlignment="1">
      <alignment horizontal="center"/>
    </xf>
    <xf numFmtId="0" fontId="3" fillId="5" borderId="4" xfId="2" applyFill="1" applyBorder="1" applyAlignment="1">
      <alignment horizontal="center"/>
    </xf>
    <xf numFmtId="0" fontId="3" fillId="5" borderId="5" xfId="2" applyFill="1" applyBorder="1" applyAlignment="1">
      <alignment horizont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/>
    </xf>
    <xf numFmtId="1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6" fillId="0" borderId="0" xfId="0" applyFont="1" applyAlignment="1">
      <alignment horizontal="center" vertical="center"/>
    </xf>
    <xf numFmtId="164" fontId="7" fillId="5" borderId="8" xfId="3" applyNumberFormat="1" applyFont="1" applyFill="1" applyBorder="1" applyAlignment="1">
      <alignment horizontal="center" vertical="center"/>
    </xf>
    <xf numFmtId="164" fontId="7" fillId="5" borderId="9" xfId="3" applyNumberFormat="1" applyFont="1" applyFill="1" applyBorder="1" applyAlignment="1">
      <alignment horizontal="center" vertical="center"/>
    </xf>
    <xf numFmtId="164" fontId="1" fillId="5" borderId="10" xfId="3" applyNumberFormat="1" applyFill="1" applyBorder="1" applyAlignment="1">
      <alignment vertical="center"/>
    </xf>
    <xf numFmtId="164" fontId="6" fillId="0" borderId="7" xfId="0" applyNumberFormat="1" applyFont="1" applyBorder="1" applyAlignment="1">
      <alignment vertical="center"/>
    </xf>
    <xf numFmtId="165" fontId="6" fillId="0" borderId="0" xfId="0" applyNumberFormat="1" applyFont="1" applyAlignment="1">
      <alignment horizontal="center" vertical="center"/>
    </xf>
    <xf numFmtId="0" fontId="7" fillId="5" borderId="8" xfId="3" applyFont="1" applyFill="1" applyBorder="1" applyAlignment="1">
      <alignment horizontal="center" vertical="center"/>
    </xf>
    <xf numFmtId="0" fontId="1" fillId="5" borderId="9" xfId="3" applyFill="1" applyBorder="1" applyAlignment="1">
      <alignment horizontal="center" vertical="center"/>
    </xf>
    <xf numFmtId="0" fontId="1" fillId="5" borderId="10" xfId="3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64" fontId="0" fillId="0" borderId="12" xfId="0" applyNumberFormat="1" applyBorder="1" applyAlignment="1">
      <alignment vertical="center"/>
    </xf>
    <xf numFmtId="0" fontId="5" fillId="3" borderId="3" xfId="2" applyFont="1" applyFill="1" applyBorder="1" applyAlignment="1">
      <alignment horizontal="center"/>
    </xf>
    <xf numFmtId="0" fontId="3" fillId="3" borderId="4" xfId="2" applyFill="1" applyBorder="1" applyAlignment="1">
      <alignment horizontal="center"/>
    </xf>
    <xf numFmtId="0" fontId="3" fillId="3" borderId="5" xfId="2" applyFill="1" applyBorder="1" applyAlignment="1">
      <alignment horizontal="center"/>
    </xf>
    <xf numFmtId="0" fontId="8" fillId="0" borderId="0" xfId="0" applyFont="1"/>
    <xf numFmtId="164" fontId="6" fillId="0" borderId="0" xfId="0" applyNumberFormat="1" applyFont="1" applyAlignment="1">
      <alignment horizontal="right" vertical="center"/>
    </xf>
    <xf numFmtId="164" fontId="6" fillId="0" borderId="7" xfId="0" applyNumberFormat="1" applyFont="1" applyBorder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6" fillId="0" borderId="12" xfId="0" applyNumberFormat="1" applyFont="1" applyBorder="1" applyAlignment="1">
      <alignment vertical="center"/>
    </xf>
    <xf numFmtId="164" fontId="6" fillId="0" borderId="13" xfId="0" applyNumberFormat="1" applyFont="1" applyBorder="1" applyAlignment="1">
      <alignment vertical="center"/>
    </xf>
  </cellXfs>
  <cellStyles count="4">
    <cellStyle name="60 % - Farve2" xfId="3" builtinId="36"/>
    <cellStyle name="Normal" xfId="0" builtinId="0"/>
    <cellStyle name="Overskrift 1" xfId="1" builtinId="16"/>
    <cellStyle name="Overskrift 2" xfId="2" builtinId="17"/>
  </cellStyles>
  <dxfs count="30">
    <dxf>
      <numFmt numFmtId="164" formatCode="#,##0\ &quot;kr.&quot;"/>
      <alignment vertical="center" textRotation="0" wrapText="0" indent="0" justifyLastLine="0" shrinkToFit="0" readingOrder="0"/>
    </dxf>
    <dxf>
      <numFmt numFmtId="164" formatCode="#,##0\ &quot;kr.&quot;"/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\ &quot;kr.&quot;"/>
      <alignment vertical="center" textRotation="0" wrapText="0" indent="0" justifyLastLine="0" shrinkToFit="0" readingOrder="0"/>
    </dxf>
    <dxf>
      <numFmt numFmtId="164" formatCode="#,##0\ &quot;kr.&quot;"/>
      <alignment vertical="center" textRotation="0" wrapText="0" indent="0" justifyLastLine="0" shrinkToFit="0" readingOrder="0"/>
    </dxf>
    <dxf>
      <numFmt numFmtId="164" formatCode="#,##0\ &quot;kr.&quot;"/>
      <alignment vertical="center" textRotation="0" wrapText="0" indent="0" justifyLastLine="0" shrinkToFit="0" readingOrder="0"/>
    </dxf>
    <dxf>
      <numFmt numFmtId="164" formatCode="#,##0\ &quot;kr.&quot;"/>
      <alignment vertical="center" textRotation="0" wrapText="0" indent="0" justifyLastLine="0" shrinkToFit="0" readingOrder="0"/>
    </dxf>
    <dxf>
      <numFmt numFmtId="164" formatCode="#,##0\ &quot;kr.&quot;"/>
      <alignment vertical="center" textRotation="0" wrapText="0" indent="0" justifyLastLine="0" shrinkToFit="0" readingOrder="0"/>
    </dxf>
    <dxf>
      <numFmt numFmtId="0" formatCode="General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vertical="center" textRotation="0" wrapText="0" indent="0" justifyLastLine="0" shrinkToFit="0" readingOrder="0"/>
    </dxf>
    <dxf>
      <numFmt numFmtId="164" formatCode="#,##0\ &quot;kr.&quot;"/>
      <alignment vertical="center" textRotation="0" wrapText="0" indent="0" justifyLastLine="0" shrinkToFit="0" readingOrder="0"/>
    </dxf>
    <dxf>
      <numFmt numFmtId="164" formatCode="#,##0\ &quot;kr.&quot;"/>
      <alignment vertical="center" textRotation="0" wrapText="0" indent="0" justifyLastLine="0" shrinkToFit="0" readingOrder="0"/>
    </dxf>
    <dxf>
      <numFmt numFmtId="164" formatCode="#,##0\ &quot;kr.&quot;"/>
      <alignment vertical="center" textRotation="0" wrapText="0" indent="0" justifyLastLine="0" shrinkToFit="0" readingOrder="0"/>
    </dxf>
    <dxf>
      <numFmt numFmtId="164" formatCode="#,##0\ &quot;kr.&quot;"/>
      <alignment vertical="center" textRotation="0" wrapText="0" indent="0" justifyLastLine="0" shrinkToFit="0" readingOrder="0"/>
    </dxf>
    <dxf>
      <numFmt numFmtId="0" formatCode="General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1DF8AF2-0B8F-4B7D-82A3-131F47308980}" name="Tabel2" displayName="Tabel2" ref="A5:K16" totalsRowShown="0" headerRowDxfId="29" dataDxfId="28" tableBorderDxfId="27">
  <autoFilter ref="A5:K16" xr:uid="{11DF8AF2-0B8F-4B7D-82A3-131F47308980}"/>
  <tableColumns count="11">
    <tableColumn id="1" xr3:uid="{107F29DB-B810-4989-A8D1-AAD28A609078}" name="Klassetrin" dataDxfId="26"/>
    <tableColumn id="2" xr3:uid="{0BF1DC30-D682-4EBB-BA3E-255B269F5C07}" name="Forløb" dataDxfId="25"/>
    <tableColumn id="3" xr3:uid="{136CF081-4283-424A-9364-5B0E53A623F7}" name="Varighed i uger" dataDxfId="24"/>
    <tableColumn id="24" xr3:uid="{FDF7865A-BAE3-47E9-AFB5-49D359C784C4}" name="Klokketimer pr. gang" dataDxfId="23"/>
    <tableColumn id="23" xr3:uid="{19D5CE27-FE7E-46E7-A70B-ED55FA244447}" name="Antal undervisere" dataDxfId="22"/>
    <tableColumn id="4" xr3:uid="{187CF98B-6026-427C-B65C-B1FDD4E5E309}" name="K-timer" dataDxfId="21">
      <calculatedColumnFormula>SUM(C6*D6*E6)</calculatedColumnFormula>
    </tableColumn>
    <tableColumn id="21" xr3:uid="{783CB449-674D-450D-AEC2-500FB1A93DA2}" name="Timepris" dataDxfId="20"/>
    <tableColumn id="25" xr3:uid="{C9A41562-5150-4FE7-8AF4-94318CAF7402}" name="Fælles planlægning (2 timer pr. underviser)" dataDxfId="19"/>
    <tableColumn id="5" xr3:uid="{8C2DE9CE-07CB-41E3-AD9D-EFA0EC7924D6}" name="Kostpris" dataDxfId="18">
      <calculatedColumnFormula>SUM(F6*G6+H6)</calculatedColumnFormula>
    </tableColumn>
    <tableColumn id="6" xr3:uid="{C6AFF8EE-0ADF-484C-B0B4-6EE0DCB3EBDA}" name="Rabat (13%)" dataDxfId="17">
      <calculatedColumnFormula>SUM(I6*13/100)</calculatedColumnFormula>
    </tableColumn>
    <tableColumn id="8" xr3:uid="{C5358904-5F99-4308-81B1-64165A0C41AA}" name="Pris" dataDxfId="16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8A698DA-250A-4266-BD38-17F8A058C44B}" name="Tabel24" displayName="Tabel24" ref="A20:M31" totalsRowShown="0" headerRowDxfId="15" dataDxfId="14" tableBorderDxfId="13">
  <autoFilter ref="A20:M31" xr:uid="{E8A698DA-250A-4266-BD38-17F8A058C44B}"/>
  <tableColumns count="13">
    <tableColumn id="1" xr3:uid="{FC63E02E-7AC3-44B2-A812-43E9A60A3DAF}" name="Klassetrin" dataDxfId="12"/>
    <tableColumn id="2" xr3:uid="{9DFE3FFF-E1EF-4A9A-8B27-E22AEA567CCD}" name="Forløb" dataDxfId="11"/>
    <tableColumn id="3" xr3:uid="{28B5120D-46BD-46D4-A397-90D5CE180CE2}" name="Varighed i uger" dataDxfId="10"/>
    <tableColumn id="24" xr3:uid="{2C43F134-3CAB-44EB-9BB0-EBE82EC86657}" name="Klokketimer pr. gang" dataDxfId="9"/>
    <tableColumn id="23" xr3:uid="{D2DAAC5D-ED64-4A15-9C02-3C8645003304}" name="Antal undervisere" dataDxfId="8"/>
    <tableColumn id="4" xr3:uid="{6C9CC67C-EC3A-4FDC-BF7F-8EE888E989CC}" name="K-timer" dataDxfId="7">
      <calculatedColumnFormula>SUM(C21*D21*E21)</calculatedColumnFormula>
    </tableColumn>
    <tableColumn id="21" xr3:uid="{F1B01062-09A7-4B21-9FE8-D8880EF50F00}" name="Timepris" dataDxfId="6"/>
    <tableColumn id="25" xr3:uid="{8008B94F-16D7-4629-BB00-048B7CB187C4}" name="Fælles planlægning (2 timer pr. underviser)" dataDxfId="5"/>
    <tableColumn id="5" xr3:uid="{C6E12AD3-37B8-406B-BDBC-CB213B923C4D}" name="Kostpris" dataDxfId="4">
      <calculatedColumnFormula>SUM(F21*G21+H21)</calculatedColumnFormula>
    </tableColumn>
    <tableColumn id="6" xr3:uid="{0589FDCA-19BC-46F9-9BA7-7BFB2B053DE5}" name="Rabat (13%)" dataDxfId="3">
      <calculatedColumnFormula>SUM(I21*13/100)</calculatedColumnFormula>
    </tableColumn>
    <tableColumn id="8" xr3:uid="{151D92EC-3E2B-4C52-B6CC-79D02E230B9A}" name="Pris for skoler (eksl. materialer)" dataDxfId="2">
      <calculatedColumnFormula>SUM(I21-J21)</calculatedColumnFormula>
    </tableColumn>
    <tableColumn id="9" xr3:uid="{60FD767C-B82C-4EA9-A651-39D778D2FD23}" name="Materialepris" dataDxfId="1"/>
    <tableColumn id="10" xr3:uid="{76CF0218-93D3-4D6D-A2C0-4B099F331AD2}" name="Pris (inkl. materialer)" dataDxfId="0">
      <calculatedColumnFormula>SUM(K21+L21)</calculatedColumnFormula>
    </tableColumn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Grø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35EF4-DA80-4C61-BCD7-905F366D5ADF}">
  <dimension ref="A1:Q31"/>
  <sheetViews>
    <sheetView tabSelected="1" workbookViewId="0">
      <selection activeCell="J34" sqref="J34"/>
    </sheetView>
  </sheetViews>
  <sheetFormatPr defaultRowHeight="14.5" x14ac:dyDescent="0.35"/>
  <cols>
    <col min="1" max="1" width="17.26953125" bestFit="1" customWidth="1"/>
    <col min="2" max="2" width="44.54296875" bestFit="1" customWidth="1"/>
    <col min="3" max="3" width="16.1796875" bestFit="1" customWidth="1"/>
    <col min="4" max="4" width="21" bestFit="1" customWidth="1"/>
    <col min="5" max="5" width="18.54296875" bestFit="1" customWidth="1"/>
    <col min="6" max="6" width="9.6328125" bestFit="1" customWidth="1"/>
    <col min="7" max="7" width="10.6328125" bestFit="1" customWidth="1"/>
    <col min="8" max="8" width="40.7265625" bestFit="1" customWidth="1"/>
    <col min="9" max="9" width="12.26953125" bestFit="1" customWidth="1"/>
    <col min="10" max="10" width="13.1796875" bestFit="1" customWidth="1"/>
    <col min="11" max="11" width="30.36328125" bestFit="1" customWidth="1"/>
    <col min="12" max="12" width="14.81640625" bestFit="1" customWidth="1"/>
    <col min="13" max="13" width="21.36328125" bestFit="1" customWidth="1"/>
    <col min="14" max="14" width="8" bestFit="1" customWidth="1"/>
  </cols>
  <sheetData>
    <row r="1" spans="1:17" ht="26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7" ht="15" thickBot="1" x14ac:dyDescent="0.4"/>
    <row r="4" spans="1:17" ht="23.5" x14ac:dyDescent="0.55000000000000004">
      <c r="A4" s="2" t="s">
        <v>1</v>
      </c>
      <c r="B4" s="3"/>
      <c r="C4" s="3"/>
      <c r="D4" s="3"/>
      <c r="E4" s="3"/>
      <c r="F4" s="3"/>
      <c r="G4" s="3"/>
      <c r="H4" s="3"/>
      <c r="I4" s="3"/>
      <c r="J4" s="3"/>
      <c r="K4" s="4"/>
    </row>
    <row r="5" spans="1:17" x14ac:dyDescent="0.35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7" t="s">
        <v>10</v>
      </c>
      <c r="J5" s="6" t="s">
        <v>11</v>
      </c>
      <c r="K5" s="8" t="s">
        <v>12</v>
      </c>
      <c r="L5" s="6"/>
      <c r="M5" s="6"/>
      <c r="N5" s="6"/>
      <c r="O5" s="6"/>
      <c r="P5" s="6"/>
      <c r="Q5" s="6"/>
    </row>
    <row r="6" spans="1:17" ht="15.5" x14ac:dyDescent="0.35">
      <c r="A6" s="5" t="s">
        <v>13</v>
      </c>
      <c r="B6" s="6" t="s">
        <v>14</v>
      </c>
      <c r="C6" s="9">
        <v>18</v>
      </c>
      <c r="D6" s="6">
        <v>0.75</v>
      </c>
      <c r="E6" s="6">
        <v>1</v>
      </c>
      <c r="F6" s="6">
        <f t="shared" ref="F6:F16" si="0">SUM(C6*D6*E6)</f>
        <v>13.5</v>
      </c>
      <c r="G6" s="10">
        <v>460</v>
      </c>
      <c r="H6" s="10"/>
      <c r="I6" s="10">
        <f t="shared" ref="I6:I16" si="1">SUM(F6*G6+H6)</f>
        <v>6210</v>
      </c>
      <c r="J6" s="10">
        <f t="shared" ref="J6:J16" si="2">SUM(I6*13/100)</f>
        <v>807.3</v>
      </c>
      <c r="K6" s="11" t="s">
        <v>15</v>
      </c>
      <c r="L6" s="12" t="s">
        <v>16</v>
      </c>
      <c r="M6" s="13"/>
      <c r="N6" s="14">
        <f>SUM(I6-J6)</f>
        <v>5402.7</v>
      </c>
      <c r="O6" s="6"/>
      <c r="P6" s="6"/>
      <c r="Q6" s="6"/>
    </row>
    <row r="7" spans="1:17" ht="15.5" x14ac:dyDescent="0.35">
      <c r="A7" s="5" t="s">
        <v>17</v>
      </c>
      <c r="B7" s="6" t="s">
        <v>18</v>
      </c>
      <c r="C7" s="9">
        <v>24</v>
      </c>
      <c r="D7" s="6">
        <v>1.5</v>
      </c>
      <c r="E7" s="6">
        <v>2</v>
      </c>
      <c r="F7" s="6">
        <f t="shared" si="0"/>
        <v>72</v>
      </c>
      <c r="G7" s="10">
        <v>460</v>
      </c>
      <c r="H7" s="10">
        <f>SUM(E7*500)</f>
        <v>1000</v>
      </c>
      <c r="I7" s="10">
        <f t="shared" si="1"/>
        <v>34120</v>
      </c>
      <c r="J7" s="10">
        <f t="shared" si="2"/>
        <v>4435.6000000000004</v>
      </c>
      <c r="K7" s="15">
        <f>SUM(I7-J7)</f>
        <v>29684.400000000001</v>
      </c>
      <c r="L7" s="6"/>
      <c r="M7" s="6"/>
      <c r="N7" s="6"/>
      <c r="O7" s="6"/>
      <c r="P7" s="6"/>
      <c r="Q7" s="6"/>
    </row>
    <row r="8" spans="1:17" ht="15.5" x14ac:dyDescent="0.35">
      <c r="A8" s="5" t="s">
        <v>19</v>
      </c>
      <c r="B8" s="6" t="s">
        <v>20</v>
      </c>
      <c r="C8" s="9">
        <v>8</v>
      </c>
      <c r="D8" s="6">
        <v>1.5</v>
      </c>
      <c r="E8" s="6">
        <v>2</v>
      </c>
      <c r="F8" s="6">
        <f t="shared" si="0"/>
        <v>24</v>
      </c>
      <c r="G8" s="10">
        <v>460</v>
      </c>
      <c r="H8" s="10">
        <f t="shared" ref="H8:H16" si="3">SUM(E8*500)</f>
        <v>1000</v>
      </c>
      <c r="I8" s="10">
        <f t="shared" si="1"/>
        <v>12040</v>
      </c>
      <c r="J8" s="10">
        <f t="shared" si="2"/>
        <v>1565.2</v>
      </c>
      <c r="K8" s="15">
        <f t="shared" ref="K8:K16" si="4">SUM(I8-J8)</f>
        <v>10474.799999999999</v>
      </c>
      <c r="L8" s="6"/>
      <c r="M8" s="6"/>
      <c r="N8" s="6"/>
      <c r="O8" s="6"/>
      <c r="P8" s="6"/>
      <c r="Q8" s="6"/>
    </row>
    <row r="9" spans="1:17" ht="15.5" x14ac:dyDescent="0.35">
      <c r="A9" s="5" t="s">
        <v>21</v>
      </c>
      <c r="B9" s="6" t="s">
        <v>22</v>
      </c>
      <c r="C9" s="6">
        <v>3</v>
      </c>
      <c r="D9" s="6">
        <v>3</v>
      </c>
      <c r="E9" s="6">
        <v>2</v>
      </c>
      <c r="F9" s="6">
        <f t="shared" si="0"/>
        <v>18</v>
      </c>
      <c r="G9" s="10">
        <v>460</v>
      </c>
      <c r="H9" s="10">
        <f t="shared" si="3"/>
        <v>1000</v>
      </c>
      <c r="I9" s="10">
        <f t="shared" si="1"/>
        <v>9280</v>
      </c>
      <c r="J9" s="10">
        <f t="shared" si="2"/>
        <v>1206.4000000000001</v>
      </c>
      <c r="K9" s="16" t="s">
        <v>15</v>
      </c>
      <c r="L9" s="17" t="s">
        <v>23</v>
      </c>
      <c r="M9" s="18"/>
      <c r="N9" s="18"/>
      <c r="O9" s="18"/>
      <c r="P9" s="18"/>
      <c r="Q9" s="19"/>
    </row>
    <row r="10" spans="1:17" ht="15.5" x14ac:dyDescent="0.35">
      <c r="A10" s="5" t="s">
        <v>24</v>
      </c>
      <c r="B10" s="6" t="s">
        <v>25</v>
      </c>
      <c r="C10" s="6">
        <v>8</v>
      </c>
      <c r="D10" s="6">
        <v>1.5</v>
      </c>
      <c r="E10" s="6">
        <v>2</v>
      </c>
      <c r="F10" s="6">
        <f t="shared" si="0"/>
        <v>24</v>
      </c>
      <c r="G10" s="10">
        <v>460</v>
      </c>
      <c r="H10" s="10">
        <f t="shared" si="3"/>
        <v>1000</v>
      </c>
      <c r="I10" s="10">
        <f t="shared" si="1"/>
        <v>12040</v>
      </c>
      <c r="J10" s="10">
        <f t="shared" si="2"/>
        <v>1565.2</v>
      </c>
      <c r="K10" s="15">
        <f t="shared" si="4"/>
        <v>10474.799999999999</v>
      </c>
      <c r="L10" s="6"/>
      <c r="M10" s="6"/>
      <c r="N10" s="6"/>
      <c r="O10" s="6"/>
      <c r="P10" s="6"/>
      <c r="Q10" s="6"/>
    </row>
    <row r="11" spans="1:17" ht="15.5" x14ac:dyDescent="0.35">
      <c r="A11" s="5" t="s">
        <v>26</v>
      </c>
      <c r="B11" s="6" t="s">
        <v>27</v>
      </c>
      <c r="C11" s="6">
        <v>12</v>
      </c>
      <c r="D11" s="6">
        <v>1.5</v>
      </c>
      <c r="E11" s="6">
        <v>2</v>
      </c>
      <c r="F11" s="6">
        <f t="shared" si="0"/>
        <v>36</v>
      </c>
      <c r="G11" s="10">
        <v>460</v>
      </c>
      <c r="H11" s="10">
        <f t="shared" si="3"/>
        <v>1000</v>
      </c>
      <c r="I11" s="10">
        <f t="shared" si="1"/>
        <v>17560</v>
      </c>
      <c r="J11" s="10">
        <f t="shared" si="2"/>
        <v>2282.8000000000002</v>
      </c>
      <c r="K11" s="15">
        <f t="shared" si="4"/>
        <v>15277.2</v>
      </c>
      <c r="L11" s="6"/>
      <c r="M11" s="6"/>
      <c r="N11" s="6"/>
      <c r="O11" s="6"/>
      <c r="P11" s="6"/>
      <c r="Q11" s="6"/>
    </row>
    <row r="12" spans="1:17" ht="15.5" x14ac:dyDescent="0.35">
      <c r="A12" s="5" t="s">
        <v>28</v>
      </c>
      <c r="B12" s="6" t="s">
        <v>29</v>
      </c>
      <c r="C12" s="6">
        <v>12</v>
      </c>
      <c r="D12" s="6">
        <v>1.5</v>
      </c>
      <c r="E12" s="6">
        <v>2</v>
      </c>
      <c r="F12" s="6">
        <f t="shared" si="0"/>
        <v>36</v>
      </c>
      <c r="G12" s="10">
        <v>460</v>
      </c>
      <c r="H12" s="10">
        <f t="shared" si="3"/>
        <v>1000</v>
      </c>
      <c r="I12" s="10">
        <f t="shared" si="1"/>
        <v>17560</v>
      </c>
      <c r="J12" s="10">
        <f t="shared" si="2"/>
        <v>2282.8000000000002</v>
      </c>
      <c r="K12" s="15">
        <f t="shared" si="4"/>
        <v>15277.2</v>
      </c>
      <c r="L12" s="6"/>
      <c r="M12" s="6"/>
      <c r="N12" s="6"/>
      <c r="O12" s="6"/>
      <c r="P12" s="6"/>
      <c r="Q12" s="6"/>
    </row>
    <row r="13" spans="1:17" ht="15.5" x14ac:dyDescent="0.35">
      <c r="A13" s="5" t="s">
        <v>30</v>
      </c>
      <c r="B13" s="6" t="s">
        <v>31</v>
      </c>
      <c r="C13" s="6">
        <v>8</v>
      </c>
      <c r="D13" s="6">
        <v>1.5</v>
      </c>
      <c r="E13" s="6">
        <v>1</v>
      </c>
      <c r="F13" s="6">
        <f t="shared" si="0"/>
        <v>12</v>
      </c>
      <c r="G13" s="10">
        <v>460</v>
      </c>
      <c r="H13" s="10">
        <f t="shared" si="3"/>
        <v>500</v>
      </c>
      <c r="I13" s="10">
        <f t="shared" si="1"/>
        <v>6020</v>
      </c>
      <c r="J13" s="10">
        <f t="shared" si="2"/>
        <v>782.6</v>
      </c>
      <c r="K13" s="15">
        <f t="shared" si="4"/>
        <v>5237.3999999999996</v>
      </c>
      <c r="L13" s="6"/>
      <c r="M13" s="6"/>
      <c r="N13" s="6"/>
      <c r="O13" s="6"/>
      <c r="P13" s="6"/>
      <c r="Q13" s="6"/>
    </row>
    <row r="14" spans="1:17" ht="15.5" x14ac:dyDescent="0.35">
      <c r="A14" s="5" t="s">
        <v>30</v>
      </c>
      <c r="B14" s="6" t="s">
        <v>14</v>
      </c>
      <c r="C14" s="6">
        <v>8</v>
      </c>
      <c r="D14" s="6">
        <v>1.5</v>
      </c>
      <c r="E14" s="6">
        <v>1</v>
      </c>
      <c r="F14" s="6">
        <f t="shared" si="0"/>
        <v>12</v>
      </c>
      <c r="G14" s="10">
        <v>460</v>
      </c>
      <c r="H14" s="10">
        <f t="shared" si="3"/>
        <v>500</v>
      </c>
      <c r="I14" s="10">
        <f t="shared" si="1"/>
        <v>6020</v>
      </c>
      <c r="J14" s="10">
        <f t="shared" si="2"/>
        <v>782.6</v>
      </c>
      <c r="K14" s="15">
        <f t="shared" si="4"/>
        <v>5237.3999999999996</v>
      </c>
      <c r="L14" s="6"/>
      <c r="M14" s="6"/>
      <c r="N14" s="6"/>
      <c r="O14" s="6"/>
      <c r="P14" s="6"/>
      <c r="Q14" s="6"/>
    </row>
    <row r="15" spans="1:17" ht="15.5" x14ac:dyDescent="0.35">
      <c r="A15" s="5" t="s">
        <v>32</v>
      </c>
      <c r="B15" s="6" t="s">
        <v>31</v>
      </c>
      <c r="C15" s="6">
        <v>8</v>
      </c>
      <c r="D15" s="6">
        <v>1.5</v>
      </c>
      <c r="E15" s="6">
        <v>1</v>
      </c>
      <c r="F15" s="6">
        <f t="shared" si="0"/>
        <v>12</v>
      </c>
      <c r="G15" s="10">
        <v>460</v>
      </c>
      <c r="H15" s="10">
        <f t="shared" si="3"/>
        <v>500</v>
      </c>
      <c r="I15" s="10">
        <f t="shared" si="1"/>
        <v>6020</v>
      </c>
      <c r="J15" s="10">
        <f t="shared" si="2"/>
        <v>782.6</v>
      </c>
      <c r="K15" s="15">
        <f t="shared" si="4"/>
        <v>5237.3999999999996</v>
      </c>
      <c r="L15" s="6"/>
      <c r="M15" s="6"/>
      <c r="N15" s="6"/>
      <c r="O15" s="6"/>
      <c r="P15" s="6"/>
      <c r="Q15" s="6"/>
    </row>
    <row r="16" spans="1:17" ht="16" thickBot="1" x14ac:dyDescent="0.4">
      <c r="A16" s="20" t="s">
        <v>32</v>
      </c>
      <c r="B16" s="21" t="s">
        <v>14</v>
      </c>
      <c r="C16" s="21">
        <v>8</v>
      </c>
      <c r="D16" s="21">
        <v>1.5</v>
      </c>
      <c r="E16" s="6">
        <v>1</v>
      </c>
      <c r="F16" s="21">
        <f t="shared" si="0"/>
        <v>12</v>
      </c>
      <c r="G16" s="10">
        <v>460</v>
      </c>
      <c r="H16" s="10">
        <f t="shared" si="3"/>
        <v>500</v>
      </c>
      <c r="I16" s="22">
        <f t="shared" si="1"/>
        <v>6020</v>
      </c>
      <c r="J16" s="22">
        <f t="shared" si="2"/>
        <v>782.6</v>
      </c>
      <c r="K16" s="15">
        <f t="shared" si="4"/>
        <v>5237.3999999999996</v>
      </c>
      <c r="L16" s="6"/>
      <c r="M16" s="6"/>
      <c r="N16" s="6"/>
      <c r="O16" s="6"/>
      <c r="P16" s="6"/>
      <c r="Q16" s="6"/>
    </row>
    <row r="18" spans="1:17" ht="15" thickBot="1" x14ac:dyDescent="0.4"/>
    <row r="19" spans="1:17" ht="23.5" x14ac:dyDescent="0.55000000000000004">
      <c r="A19" s="23" t="s">
        <v>33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5"/>
    </row>
    <row r="20" spans="1:17" x14ac:dyDescent="0.35">
      <c r="A20" s="5" t="s">
        <v>2</v>
      </c>
      <c r="B20" s="6" t="s">
        <v>3</v>
      </c>
      <c r="C20" s="6" t="s">
        <v>4</v>
      </c>
      <c r="D20" s="6" t="s">
        <v>5</v>
      </c>
      <c r="E20" s="6" t="s">
        <v>6</v>
      </c>
      <c r="F20" s="6" t="s">
        <v>7</v>
      </c>
      <c r="G20" s="6" t="s">
        <v>8</v>
      </c>
      <c r="H20" s="6" t="s">
        <v>9</v>
      </c>
      <c r="I20" s="7" t="s">
        <v>10</v>
      </c>
      <c r="J20" s="6" t="s">
        <v>11</v>
      </c>
      <c r="K20" s="6" t="s">
        <v>34</v>
      </c>
      <c r="L20" s="6" t="s">
        <v>35</v>
      </c>
      <c r="M20" s="8" t="s">
        <v>36</v>
      </c>
      <c r="N20" s="6"/>
      <c r="O20" s="6"/>
      <c r="P20" s="6"/>
      <c r="Q20" s="6"/>
    </row>
    <row r="21" spans="1:17" ht="15.5" x14ac:dyDescent="0.35">
      <c r="A21" s="5" t="s">
        <v>13</v>
      </c>
      <c r="B21" s="26" t="s">
        <v>37</v>
      </c>
      <c r="C21" s="9">
        <v>6</v>
      </c>
      <c r="D21" s="6">
        <v>1.5</v>
      </c>
      <c r="E21" s="6">
        <v>1</v>
      </c>
      <c r="F21" s="6">
        <f t="shared" ref="F21:F31" si="5">SUM(C21*D21*E21)</f>
        <v>9</v>
      </c>
      <c r="G21" s="10">
        <v>460</v>
      </c>
      <c r="H21" s="10">
        <v>500</v>
      </c>
      <c r="I21" s="10">
        <f t="shared" ref="I21:I31" si="6">SUM(F21*G21+H21)</f>
        <v>4640</v>
      </c>
      <c r="J21" s="10">
        <f t="shared" ref="J21:J31" si="7">SUM(I21*13/100)</f>
        <v>603.20000000000005</v>
      </c>
      <c r="K21" s="27">
        <f>SUM(I21-J21)</f>
        <v>4036.8</v>
      </c>
      <c r="L21" s="27">
        <v>1000</v>
      </c>
      <c r="M21" s="28">
        <f t="shared" ref="M21:M31" si="8">SUM(K21+L21)</f>
        <v>5036.8</v>
      </c>
      <c r="N21" s="6"/>
      <c r="O21" s="6"/>
      <c r="P21" s="6"/>
      <c r="Q21" s="6"/>
    </row>
    <row r="22" spans="1:17" ht="15.5" x14ac:dyDescent="0.35">
      <c r="A22" s="5" t="s">
        <v>17</v>
      </c>
      <c r="B22" s="26" t="s">
        <v>37</v>
      </c>
      <c r="C22" s="9">
        <v>6</v>
      </c>
      <c r="D22" s="6">
        <v>1.5</v>
      </c>
      <c r="E22" s="6">
        <v>1</v>
      </c>
      <c r="F22" s="6">
        <f t="shared" si="5"/>
        <v>9</v>
      </c>
      <c r="G22" s="10">
        <v>460</v>
      </c>
      <c r="H22" s="10">
        <v>500</v>
      </c>
      <c r="I22" s="10">
        <f t="shared" si="6"/>
        <v>4640</v>
      </c>
      <c r="J22" s="10">
        <f t="shared" si="7"/>
        <v>603.20000000000005</v>
      </c>
      <c r="K22" s="29">
        <f>SUM(I22-J22)</f>
        <v>4036.8</v>
      </c>
      <c r="L22" s="27">
        <v>1000</v>
      </c>
      <c r="M22" s="15">
        <f t="shared" si="8"/>
        <v>5036.8</v>
      </c>
      <c r="N22" s="6"/>
      <c r="O22" s="6"/>
      <c r="P22" s="6"/>
      <c r="Q22" s="6"/>
    </row>
    <row r="23" spans="1:17" ht="15.5" x14ac:dyDescent="0.35">
      <c r="A23" s="5" t="s">
        <v>19</v>
      </c>
      <c r="B23" s="26" t="s">
        <v>38</v>
      </c>
      <c r="C23" s="9">
        <v>6</v>
      </c>
      <c r="D23" s="6">
        <v>1.5</v>
      </c>
      <c r="E23" s="6">
        <v>1</v>
      </c>
      <c r="F23" s="6">
        <f t="shared" si="5"/>
        <v>9</v>
      </c>
      <c r="G23" s="10">
        <v>460</v>
      </c>
      <c r="H23" s="10">
        <v>500</v>
      </c>
      <c r="I23" s="10">
        <f t="shared" si="6"/>
        <v>4640</v>
      </c>
      <c r="J23" s="10">
        <f t="shared" si="7"/>
        <v>603.20000000000005</v>
      </c>
      <c r="K23" s="29">
        <f t="shared" ref="K23:K31" si="9">SUM(I23-J23)</f>
        <v>4036.8</v>
      </c>
      <c r="L23" s="27">
        <v>1000</v>
      </c>
      <c r="M23" s="15">
        <f t="shared" si="8"/>
        <v>5036.8</v>
      </c>
      <c r="N23" s="6"/>
      <c r="O23" s="6"/>
      <c r="P23" s="6"/>
      <c r="Q23" s="6"/>
    </row>
    <row r="24" spans="1:17" ht="15.5" x14ac:dyDescent="0.35">
      <c r="A24" s="5" t="s">
        <v>21</v>
      </c>
      <c r="B24" s="26" t="s">
        <v>38</v>
      </c>
      <c r="C24" s="6">
        <v>6</v>
      </c>
      <c r="D24" s="6">
        <v>1.5</v>
      </c>
      <c r="E24" s="6">
        <v>1</v>
      </c>
      <c r="F24" s="6">
        <f t="shared" si="5"/>
        <v>9</v>
      </c>
      <c r="G24" s="10">
        <v>460</v>
      </c>
      <c r="H24" s="10">
        <v>500</v>
      </c>
      <c r="I24" s="10">
        <f t="shared" si="6"/>
        <v>4640</v>
      </c>
      <c r="J24" s="10">
        <f t="shared" si="7"/>
        <v>603.20000000000005</v>
      </c>
      <c r="K24" s="29">
        <f t="shared" si="9"/>
        <v>4036.8</v>
      </c>
      <c r="L24" s="27">
        <v>1000</v>
      </c>
      <c r="M24" s="15">
        <f t="shared" si="8"/>
        <v>5036.8</v>
      </c>
      <c r="N24" s="6"/>
      <c r="O24" s="6"/>
      <c r="P24" s="6"/>
      <c r="Q24" s="6"/>
    </row>
    <row r="25" spans="1:17" ht="15.5" x14ac:dyDescent="0.35">
      <c r="A25" s="5" t="s">
        <v>24</v>
      </c>
      <c r="B25" s="26" t="s">
        <v>39</v>
      </c>
      <c r="C25" s="6">
        <v>6</v>
      </c>
      <c r="D25" s="6">
        <v>1.5</v>
      </c>
      <c r="E25" s="6">
        <v>1</v>
      </c>
      <c r="F25" s="6">
        <f t="shared" si="5"/>
        <v>9</v>
      </c>
      <c r="G25" s="10">
        <v>460</v>
      </c>
      <c r="H25" s="10">
        <v>500</v>
      </c>
      <c r="I25" s="10">
        <f t="shared" si="6"/>
        <v>4640</v>
      </c>
      <c r="J25" s="10">
        <f t="shared" si="7"/>
        <v>603.20000000000005</v>
      </c>
      <c r="K25" s="29">
        <f t="shared" si="9"/>
        <v>4036.8</v>
      </c>
      <c r="L25" s="29">
        <v>1000</v>
      </c>
      <c r="M25" s="15">
        <f t="shared" si="8"/>
        <v>5036.8</v>
      </c>
      <c r="N25" s="6"/>
      <c r="O25" s="6"/>
      <c r="P25" s="6"/>
      <c r="Q25" s="6"/>
    </row>
    <row r="26" spans="1:17" ht="15.5" x14ac:dyDescent="0.35">
      <c r="A26" s="5" t="s">
        <v>26</v>
      </c>
      <c r="B26" s="26" t="s">
        <v>39</v>
      </c>
      <c r="C26" s="6">
        <v>6</v>
      </c>
      <c r="D26" s="6">
        <v>1.5</v>
      </c>
      <c r="E26" s="6">
        <v>1</v>
      </c>
      <c r="F26" s="6">
        <f t="shared" si="5"/>
        <v>9</v>
      </c>
      <c r="G26" s="10">
        <v>460</v>
      </c>
      <c r="H26" s="10">
        <v>500</v>
      </c>
      <c r="I26" s="10">
        <f t="shared" si="6"/>
        <v>4640</v>
      </c>
      <c r="J26" s="10">
        <f t="shared" si="7"/>
        <v>603.20000000000005</v>
      </c>
      <c r="K26" s="29">
        <f t="shared" si="9"/>
        <v>4036.8</v>
      </c>
      <c r="L26" s="29">
        <v>1000</v>
      </c>
      <c r="M26" s="15">
        <f t="shared" si="8"/>
        <v>5036.8</v>
      </c>
      <c r="N26" s="6"/>
      <c r="O26" s="6"/>
      <c r="P26" s="6"/>
      <c r="Q26" s="6"/>
    </row>
    <row r="27" spans="1:17" ht="15.5" x14ac:dyDescent="0.35">
      <c r="A27" s="5" t="s">
        <v>28</v>
      </c>
      <c r="B27" s="26" t="s">
        <v>40</v>
      </c>
      <c r="C27" s="6">
        <v>6</v>
      </c>
      <c r="D27" s="6">
        <v>1.5</v>
      </c>
      <c r="E27" s="6">
        <v>1</v>
      </c>
      <c r="F27" s="6">
        <f t="shared" si="5"/>
        <v>9</v>
      </c>
      <c r="G27" s="10">
        <v>460</v>
      </c>
      <c r="H27" s="10">
        <v>500</v>
      </c>
      <c r="I27" s="10">
        <f t="shared" si="6"/>
        <v>4640</v>
      </c>
      <c r="J27" s="10">
        <f t="shared" si="7"/>
        <v>603.20000000000005</v>
      </c>
      <c r="K27" s="29">
        <f t="shared" si="9"/>
        <v>4036.8</v>
      </c>
      <c r="L27" s="29">
        <v>350</v>
      </c>
      <c r="M27" s="15">
        <f t="shared" si="8"/>
        <v>4386.8</v>
      </c>
      <c r="N27" s="6"/>
      <c r="O27" s="6"/>
      <c r="P27" s="6"/>
      <c r="Q27" s="6"/>
    </row>
    <row r="28" spans="1:17" ht="15.5" x14ac:dyDescent="0.35">
      <c r="A28" s="5" t="s">
        <v>30</v>
      </c>
      <c r="B28" s="26" t="s">
        <v>40</v>
      </c>
      <c r="C28" s="6">
        <v>6</v>
      </c>
      <c r="D28" s="6">
        <v>1.5</v>
      </c>
      <c r="E28" s="6">
        <v>1</v>
      </c>
      <c r="F28" s="6">
        <f t="shared" si="5"/>
        <v>9</v>
      </c>
      <c r="G28" s="10">
        <v>460</v>
      </c>
      <c r="H28" s="10">
        <v>500</v>
      </c>
      <c r="I28" s="10">
        <f t="shared" si="6"/>
        <v>4640</v>
      </c>
      <c r="J28" s="10">
        <f t="shared" si="7"/>
        <v>603.20000000000005</v>
      </c>
      <c r="K28" s="29">
        <f t="shared" si="9"/>
        <v>4036.8</v>
      </c>
      <c r="L28" s="29">
        <v>350</v>
      </c>
      <c r="M28" s="15">
        <f t="shared" si="8"/>
        <v>4386.8</v>
      </c>
      <c r="N28" s="6"/>
      <c r="O28" s="6"/>
      <c r="P28" s="6"/>
      <c r="Q28" s="6"/>
    </row>
    <row r="29" spans="1:17" ht="15.5" x14ac:dyDescent="0.35">
      <c r="A29" s="5" t="s">
        <v>30</v>
      </c>
      <c r="B29" s="6" t="s">
        <v>41</v>
      </c>
      <c r="C29" s="6">
        <v>6</v>
      </c>
      <c r="D29" s="6">
        <v>1.5</v>
      </c>
      <c r="E29" s="6">
        <v>1</v>
      </c>
      <c r="F29" s="6">
        <f t="shared" si="5"/>
        <v>9</v>
      </c>
      <c r="G29" s="10">
        <v>460</v>
      </c>
      <c r="H29" s="10">
        <v>500</v>
      </c>
      <c r="I29" s="10">
        <f t="shared" si="6"/>
        <v>4640</v>
      </c>
      <c r="J29" s="10">
        <f t="shared" si="7"/>
        <v>603.20000000000005</v>
      </c>
      <c r="K29" s="29">
        <f t="shared" si="9"/>
        <v>4036.8</v>
      </c>
      <c r="L29" s="29">
        <v>350</v>
      </c>
      <c r="M29" s="15">
        <f t="shared" si="8"/>
        <v>4386.8</v>
      </c>
      <c r="N29" s="6"/>
      <c r="O29" s="6"/>
      <c r="P29" s="6"/>
      <c r="Q29" s="6"/>
    </row>
    <row r="30" spans="1:17" ht="15.5" x14ac:dyDescent="0.35">
      <c r="A30" s="5" t="s">
        <v>32</v>
      </c>
      <c r="B30" s="6" t="s">
        <v>41</v>
      </c>
      <c r="C30" s="6">
        <v>6</v>
      </c>
      <c r="D30" s="6">
        <v>1.5</v>
      </c>
      <c r="E30" s="6">
        <v>1</v>
      </c>
      <c r="F30" s="6">
        <f t="shared" si="5"/>
        <v>9</v>
      </c>
      <c r="G30" s="10">
        <v>460</v>
      </c>
      <c r="H30" s="10">
        <v>500</v>
      </c>
      <c r="I30" s="10">
        <f t="shared" si="6"/>
        <v>4640</v>
      </c>
      <c r="J30" s="10">
        <f t="shared" si="7"/>
        <v>603.20000000000005</v>
      </c>
      <c r="K30" s="29">
        <f t="shared" si="9"/>
        <v>4036.8</v>
      </c>
      <c r="L30" s="29">
        <v>350</v>
      </c>
      <c r="M30" s="15">
        <f t="shared" si="8"/>
        <v>4386.8</v>
      </c>
      <c r="N30" s="6"/>
      <c r="O30" s="6"/>
      <c r="P30" s="6"/>
      <c r="Q30" s="6"/>
    </row>
    <row r="31" spans="1:17" ht="16" thickBot="1" x14ac:dyDescent="0.4">
      <c r="A31" s="20" t="s">
        <v>32</v>
      </c>
      <c r="B31" s="6" t="s">
        <v>41</v>
      </c>
      <c r="C31" s="21">
        <v>6</v>
      </c>
      <c r="D31" s="21">
        <v>1.5</v>
      </c>
      <c r="E31" s="21">
        <v>1</v>
      </c>
      <c r="F31" s="21">
        <f t="shared" si="5"/>
        <v>9</v>
      </c>
      <c r="G31" s="10">
        <v>460</v>
      </c>
      <c r="H31" s="22">
        <v>500</v>
      </c>
      <c r="I31" s="22">
        <f t="shared" si="6"/>
        <v>4640</v>
      </c>
      <c r="J31" s="22">
        <f t="shared" si="7"/>
        <v>603.20000000000005</v>
      </c>
      <c r="K31" s="30">
        <f t="shared" si="9"/>
        <v>4036.8</v>
      </c>
      <c r="L31" s="29">
        <v>350</v>
      </c>
      <c r="M31" s="31">
        <f t="shared" si="8"/>
        <v>4386.8</v>
      </c>
      <c r="N31" s="6"/>
      <c r="O31" s="6"/>
      <c r="P31" s="6"/>
      <c r="Q31" s="6"/>
    </row>
  </sheetData>
  <mergeCells count="5">
    <mergeCell ref="A1:M1"/>
    <mergeCell ref="A4:K4"/>
    <mergeCell ref="L6:M6"/>
    <mergeCell ref="L9:Q9"/>
    <mergeCell ref="A19:M19"/>
  </mergeCells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Kathrine Serner</dc:creator>
  <cp:lastModifiedBy>Kathrine Serner</cp:lastModifiedBy>
  <dcterms:created xsi:type="dcterms:W3CDTF">2024-04-03T12:11:36Z</dcterms:created>
  <dcterms:modified xsi:type="dcterms:W3CDTF">2024-04-03T12:13:38Z</dcterms:modified>
</cp:coreProperties>
</file>